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enmerrill/Desktop/Temporary/"/>
    </mc:Choice>
  </mc:AlternateContent>
  <xr:revisionPtr revIDLastSave="0" documentId="8_{14358A41-5931-264A-8D36-53E74F5DF904}" xr6:coauthVersionLast="47" xr6:coauthVersionMax="47" xr10:uidLastSave="{00000000-0000-0000-0000-000000000000}"/>
  <bookViews>
    <workbookView xWindow="1280" yWindow="2000" windowWidth="24240" windowHeight="13400" xr2:uid="{5454C385-FE04-2043-B02E-EE03F3346FE2}"/>
  </bookViews>
  <sheets>
    <sheet name="Public Rev &amp; Expense summar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1" l="1"/>
  <c r="P38" i="1"/>
  <c r="O38" i="1"/>
  <c r="N38" i="1"/>
  <c r="M38" i="1"/>
  <c r="L38" i="1"/>
  <c r="K38" i="1"/>
  <c r="J38" i="1"/>
  <c r="I38" i="1"/>
  <c r="H38" i="1"/>
  <c r="G38" i="1"/>
  <c r="E38" i="1"/>
  <c r="S36" i="1"/>
  <c r="S35" i="1"/>
  <c r="R34" i="1"/>
  <c r="S34" i="1" s="1"/>
  <c r="S38" i="1" s="1"/>
  <c r="S33" i="1"/>
  <c r="S32" i="1"/>
  <c r="M27" i="1"/>
  <c r="L27" i="1"/>
  <c r="L29" i="1" s="1"/>
  <c r="L40" i="1" s="1"/>
  <c r="S24" i="1"/>
  <c r="S23" i="1"/>
  <c r="S22" i="1"/>
  <c r="S21" i="1"/>
  <c r="R19" i="1"/>
  <c r="R27" i="1" s="1"/>
  <c r="R29" i="1" s="1"/>
  <c r="Q19" i="1"/>
  <c r="Q27" i="1" s="1"/>
  <c r="Q29" i="1" s="1"/>
  <c r="Q40" i="1" s="1"/>
  <c r="P19" i="1"/>
  <c r="P27" i="1" s="1"/>
  <c r="P29" i="1" s="1"/>
  <c r="P40" i="1" s="1"/>
  <c r="O19" i="1"/>
  <c r="O27" i="1" s="1"/>
  <c r="O29" i="1" s="1"/>
  <c r="O40" i="1" s="1"/>
  <c r="N19" i="1"/>
  <c r="N27" i="1" s="1"/>
  <c r="N29" i="1" s="1"/>
  <c r="N40" i="1" s="1"/>
  <c r="M19" i="1"/>
  <c r="L19" i="1"/>
  <c r="K19" i="1"/>
  <c r="K27" i="1" s="1"/>
  <c r="K29" i="1" s="1"/>
  <c r="K40" i="1" s="1"/>
  <c r="J19" i="1"/>
  <c r="J27" i="1" s="1"/>
  <c r="J29" i="1" s="1"/>
  <c r="J40" i="1" s="1"/>
  <c r="I19" i="1"/>
  <c r="I27" i="1" s="1"/>
  <c r="I29" i="1" s="1"/>
  <c r="I40" i="1" s="1"/>
  <c r="H19" i="1"/>
  <c r="H27" i="1" s="1"/>
  <c r="H29" i="1" s="1"/>
  <c r="H40" i="1" s="1"/>
  <c r="G19" i="1"/>
  <c r="G27" i="1" s="1"/>
  <c r="G29" i="1" s="1"/>
  <c r="G40" i="1" s="1"/>
  <c r="S18" i="1"/>
  <c r="E18" i="1"/>
  <c r="G17" i="1"/>
  <c r="S17" i="1" s="1"/>
  <c r="S16" i="1"/>
  <c r="S15" i="1"/>
  <c r="S14" i="1"/>
  <c r="S13" i="1"/>
  <c r="R9" i="1"/>
  <c r="Q9" i="1"/>
  <c r="P9" i="1"/>
  <c r="O9" i="1"/>
  <c r="N9" i="1"/>
  <c r="M9" i="1"/>
  <c r="M29" i="1" s="1"/>
  <c r="M40" i="1" s="1"/>
  <c r="L9" i="1"/>
  <c r="K9" i="1"/>
  <c r="J9" i="1"/>
  <c r="I9" i="1"/>
  <c r="H9" i="1"/>
  <c r="G9" i="1"/>
  <c r="E9" i="1"/>
  <c r="E17" i="1" s="1"/>
  <c r="E19" i="1" s="1"/>
  <c r="E27" i="1" s="1"/>
  <c r="E29" i="1" s="1"/>
  <c r="E40" i="1" s="1"/>
  <c r="S8" i="1"/>
  <c r="S7" i="1"/>
  <c r="S6" i="1"/>
  <c r="S5" i="1"/>
  <c r="S9" i="1" s="1"/>
  <c r="S19" i="1" l="1"/>
  <c r="S27" i="1" s="1"/>
  <c r="S29" i="1" s="1"/>
  <c r="S40" i="1" s="1"/>
  <c r="R38" i="1"/>
  <c r="R40" i="1" s="1"/>
</calcChain>
</file>

<file path=xl/sharedStrings.xml><?xml version="1.0" encoding="utf-8"?>
<sst xmlns="http://schemas.openxmlformats.org/spreadsheetml/2006/main" count="46" uniqueCount="46">
  <si>
    <t>Riverside Bicycle Club</t>
  </si>
  <si>
    <t>2023 Budget (Approved March 1, 2023)</t>
  </si>
  <si>
    <t>2023 Actual Revenues and Expenses (Cash basis)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</si>
  <si>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</si>
  <si>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</si>
  <si>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</si>
  <si>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</si>
  <si>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</si>
  <si>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</si>
  <si>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</si>
  <si>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</si>
  <si>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</si>
  <si>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</si>
  <si>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</si>
  <si>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</si>
  <si>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2023 Totals</t>
  </si>
  <si>
    <t>Revenues:</t>
  </si>
  <si>
    <t>Membership fees</t>
  </si>
  <si>
    <t>Sponsorships</t>
  </si>
  <si>
    <t>50/50 raffle</t>
  </si>
  <si>
    <t>RBC clothing sales (Jacroo commission)</t>
  </si>
  <si>
    <t>Total revenues</t>
  </si>
  <si>
    <t>Expenses:</t>
  </si>
  <si>
    <t>Administrative expenses:</t>
  </si>
  <si>
    <t>D&amp;O E&amp;O insurance</t>
  </si>
  <si>
    <t>General liability insurance</t>
  </si>
  <si>
    <t>CA Statement of Information filing fee</t>
  </si>
  <si>
    <t>PO Box fee</t>
  </si>
  <si>
    <t>Credit card processing fees</t>
  </si>
  <si>
    <t>Other</t>
  </si>
  <si>
    <t>Annual license fees:</t>
  </si>
  <si>
    <t>Wild Apricot (memberhip admin)</t>
  </si>
  <si>
    <t>Ionos (RBC domain name)</t>
  </si>
  <si>
    <t>Ride with GPS  license</t>
  </si>
  <si>
    <t>StreamYard license</t>
  </si>
  <si>
    <t>League of Amer Bicyclists membership</t>
  </si>
  <si>
    <t>Total RBC basic operating expenses</t>
  </si>
  <si>
    <t>RBC net revenue before Special Events</t>
  </si>
  <si>
    <t>Special programs and events:</t>
  </si>
  <si>
    <t>May Ladies' ride</t>
  </si>
  <si>
    <t>RBC Anniversary Ride</t>
  </si>
  <si>
    <t>Christmas Party</t>
  </si>
  <si>
    <t>Bike racing sponsorships (Opprime, etc.)</t>
  </si>
  <si>
    <t>Cash donations towards cost of Specal Events</t>
  </si>
  <si>
    <t>Total Special Events expenses</t>
  </si>
  <si>
    <t>Excess of expenses over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</si>
</sst>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2" applyNumberFormat="1" applyFont="1" applyFill="1"/>
    <xf numFmtId="164" fontId="0" fillId="0" borderId="0" xfId="1" applyNumberFormat="1" applyFont="1" applyBorder="1"/>
    <xf numFmtId="164" fontId="0" fillId="0" borderId="0" xfId="0" applyNumberFormat="1"/>
    <xf numFmtId="164" fontId="0" fillId="0" borderId="0" xfId="1" applyNumberFormat="1" applyFont="1" applyFill="1"/>
    <xf numFmtId="164" fontId="1" fillId="0" borderId="1" xfId="1" applyNumberFormat="1" applyFont="1" applyBorder="1"/>
    <xf numFmtId="0" fontId="6" fillId="0" borderId="0" xfId="0" applyFont="1"/>
    <xf numFmtId="164" fontId="0" fillId="0" borderId="2" xfId="1" applyNumberFormat="1" applyFont="1" applyBorder="1"/>
    <xf numFmtId="164" fontId="0" fillId="0" borderId="2" xfId="1" applyNumberFormat="1" applyFont="1" applyBorder="1" applyAlignment="1">
      <alignment wrapText="1"/>
    </xf>
    <xf numFmtId="164" fontId="0" fillId="0" borderId="2" xfId="0" applyNumberFormat="1" applyBorder="1"/>
    <xf numFmtId="0" fontId="7" fillId="0" borderId="0" xfId="0" applyFont="1"/>
    <xf numFmtId="164" fontId="1" fillId="0" borderId="2" xfId="1" applyNumberFormat="1" applyFont="1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vertical="top"/>
    </xf>
    <xf numFmtId="164" fontId="0" fillId="0" borderId="2" xfId="1" applyNumberFormat="1" applyFont="1" applyFill="1" applyBorder="1" applyAlignment="1">
      <alignment horizontal="left" vertical="top"/>
    </xf>
    <xf numFmtId="165" fontId="2" fillId="0" borderId="3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776A-72CC-234C-AA8B-7F3E9E03E172}">
  <sheetPr>
    <pageSetUpPr fitToPage="1"/>
  </sheetPr>
  <dimension ref="A1:S62"/>
  <sheetViews>
    <sheetView tabSelected="1" workbookViewId="0">
      <pane xSplit="6" ySplit="3" topLeftCell="L29" activePane="bottomRight" state="frozen"/>
      <selection pane="topRight" activeCell="G1" sqref="G1"/>
      <selection pane="bottomLeft" activeCell="A4" sqref="A4"/>
      <selection pane="bottomRight" activeCell="I23" sqref="I23"/>
    </sheetView>
  </sheetViews>
  <sheetFormatPr baseColWidth="10" defaultRowHeight="16" x14ac:dyDescent="0.2"/>
  <cols>
    <col min="1" max="1" width="5" customWidth="1"/>
    <col min="2" max="2" width="6.1640625" customWidth="1"/>
    <col min="3" max="3" width="25.1640625" customWidth="1"/>
    <col min="4" max="4" width="16.83203125" customWidth="1"/>
    <col min="5" max="5" width="12.6640625" style="4" bestFit="1" customWidth="1"/>
    <col min="6" max="6" width="5.6640625" customWidth="1"/>
  </cols>
  <sheetData>
    <row r="1" spans="1:19" ht="26" x14ac:dyDescent="0.3">
      <c r="A1" s="1" t="s">
        <v>0</v>
      </c>
      <c r="B1" s="1"/>
      <c r="C1" s="1"/>
      <c r="D1" s="1"/>
      <c r="E1" s="1"/>
    </row>
    <row r="2" spans="1:19" ht="24" x14ac:dyDescent="0.3">
      <c r="A2" s="2" t="s">
        <v>1</v>
      </c>
      <c r="B2" s="2"/>
      <c r="C2" s="2"/>
      <c r="D2" s="2"/>
      <c r="E2" s="2"/>
      <c r="G2" s="3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" customHeight="1" x14ac:dyDescent="0.2"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</row>
    <row r="4" spans="1:19" x14ac:dyDescent="0.2">
      <c r="A4" t="s">
        <v>16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x14ac:dyDescent="0.2">
      <c r="B5" t="s">
        <v>17</v>
      </c>
      <c r="E5" s="6">
        <v>7500</v>
      </c>
      <c r="G5" s="4">
        <v>440</v>
      </c>
      <c r="H5" s="4">
        <v>330</v>
      </c>
      <c r="I5" s="4">
        <v>470</v>
      </c>
      <c r="J5" s="4">
        <v>1881</v>
      </c>
      <c r="K5" s="4">
        <v>1104</v>
      </c>
      <c r="L5" s="7">
        <v>620</v>
      </c>
      <c r="M5" s="4">
        <v>790</v>
      </c>
      <c r="N5" s="4">
        <v>360</v>
      </c>
      <c r="O5" s="4">
        <v>420</v>
      </c>
      <c r="P5" s="4">
        <v>610</v>
      </c>
      <c r="Q5" s="4">
        <v>530</v>
      </c>
      <c r="R5" s="4">
        <v>542</v>
      </c>
      <c r="S5" s="8">
        <f>SUM(G5:R5)</f>
        <v>8097</v>
      </c>
    </row>
    <row r="6" spans="1:19" x14ac:dyDescent="0.2">
      <c r="B6" t="s">
        <v>18</v>
      </c>
      <c r="E6" s="9">
        <v>1000</v>
      </c>
      <c r="G6" s="4"/>
      <c r="H6" s="4"/>
      <c r="I6" s="4"/>
      <c r="J6" s="4"/>
      <c r="K6" s="4"/>
      <c r="L6" s="4"/>
      <c r="M6" s="4">
        <v>1000</v>
      </c>
      <c r="N6" s="4"/>
      <c r="O6" s="4"/>
      <c r="P6" s="4"/>
      <c r="Q6" s="4"/>
      <c r="R6" s="4"/>
      <c r="S6" s="8">
        <f>SUM(G6:R6)</f>
        <v>1000</v>
      </c>
    </row>
    <row r="7" spans="1:19" x14ac:dyDescent="0.2">
      <c r="B7" t="s">
        <v>19</v>
      </c>
      <c r="E7" s="9">
        <v>100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>
        <f>SUM(G7:R7)</f>
        <v>0</v>
      </c>
    </row>
    <row r="8" spans="1:19" x14ac:dyDescent="0.2">
      <c r="B8" t="s">
        <v>20</v>
      </c>
      <c r="E8" s="9">
        <v>102</v>
      </c>
      <c r="G8" s="4">
        <v>102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>
        <f>SUM(G8:R8)</f>
        <v>102</v>
      </c>
    </row>
    <row r="9" spans="1:19" x14ac:dyDescent="0.2">
      <c r="B9" s="5" t="s">
        <v>21</v>
      </c>
      <c r="D9" s="4"/>
      <c r="E9" s="10">
        <f>SUM(E4:E8)</f>
        <v>8702</v>
      </c>
      <c r="G9" s="10">
        <f>SUM(G4:G8)</f>
        <v>542</v>
      </c>
      <c r="H9" s="10">
        <f t="shared" ref="H9:R9" si="0">SUM(H4:H8)</f>
        <v>330</v>
      </c>
      <c r="I9" s="10">
        <f t="shared" si="0"/>
        <v>470</v>
      </c>
      <c r="J9" s="10">
        <f t="shared" si="0"/>
        <v>1881</v>
      </c>
      <c r="K9" s="10">
        <f t="shared" si="0"/>
        <v>1104</v>
      </c>
      <c r="L9" s="10">
        <f t="shared" si="0"/>
        <v>620</v>
      </c>
      <c r="M9" s="10">
        <f t="shared" si="0"/>
        <v>1790</v>
      </c>
      <c r="N9" s="10">
        <f t="shared" si="0"/>
        <v>360</v>
      </c>
      <c r="O9" s="10">
        <f t="shared" si="0"/>
        <v>420</v>
      </c>
      <c r="P9" s="10">
        <f t="shared" si="0"/>
        <v>610</v>
      </c>
      <c r="Q9" s="10">
        <f t="shared" si="0"/>
        <v>530</v>
      </c>
      <c r="R9" s="10">
        <f t="shared" si="0"/>
        <v>542</v>
      </c>
      <c r="S9" s="10">
        <f>SUM(S4:S8)</f>
        <v>9199</v>
      </c>
    </row>
    <row r="10" spans="1:19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</row>
    <row r="11" spans="1:19" x14ac:dyDescent="0.2">
      <c r="A11" t="s">
        <v>22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8"/>
    </row>
    <row r="12" spans="1:19" x14ac:dyDescent="0.2">
      <c r="B12" s="11" t="s">
        <v>23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x14ac:dyDescent="0.2">
      <c r="B13" t="s">
        <v>24</v>
      </c>
      <c r="E13" s="4">
        <v>600</v>
      </c>
      <c r="G13" s="4"/>
      <c r="H13" s="4"/>
      <c r="I13" s="4">
        <v>600</v>
      </c>
      <c r="J13" s="4"/>
      <c r="K13" s="4"/>
      <c r="L13" s="4"/>
      <c r="M13" s="4"/>
      <c r="N13" s="4"/>
      <c r="O13" s="4"/>
      <c r="P13" s="4"/>
      <c r="Q13" s="4"/>
      <c r="R13" s="4"/>
      <c r="S13" s="8">
        <f t="shared" ref="S13:S18" si="1">SUM(G13:R13)</f>
        <v>600</v>
      </c>
    </row>
    <row r="14" spans="1:19" x14ac:dyDescent="0.2">
      <c r="B14" t="s">
        <v>25</v>
      </c>
      <c r="E14" s="4">
        <v>2520</v>
      </c>
      <c r="G14" s="4"/>
      <c r="H14" s="4"/>
      <c r="I14" s="4">
        <v>2521</v>
      </c>
      <c r="J14" s="4"/>
      <c r="K14" s="4"/>
      <c r="L14" s="4"/>
      <c r="M14" s="4"/>
      <c r="N14" s="4"/>
      <c r="O14" s="4"/>
      <c r="P14" s="4"/>
      <c r="Q14" s="4"/>
      <c r="R14" s="4"/>
      <c r="S14" s="8">
        <f t="shared" si="1"/>
        <v>2521</v>
      </c>
    </row>
    <row r="15" spans="1:19" x14ac:dyDescent="0.2">
      <c r="B15" t="s">
        <v>26</v>
      </c>
      <c r="E15" s="4">
        <v>20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25</v>
      </c>
      <c r="S15" s="8">
        <f t="shared" si="1"/>
        <v>25</v>
      </c>
    </row>
    <row r="16" spans="1:19" x14ac:dyDescent="0.2">
      <c r="B16" t="s">
        <v>27</v>
      </c>
      <c r="E16" s="4">
        <v>436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388</v>
      </c>
      <c r="S16" s="8">
        <f t="shared" si="1"/>
        <v>388</v>
      </c>
    </row>
    <row r="17" spans="2:19" x14ac:dyDescent="0.2">
      <c r="B17" t="s">
        <v>28</v>
      </c>
      <c r="E17" s="9">
        <f>ROUND(E9*0.041,0)</f>
        <v>357</v>
      </c>
      <c r="G17" s="4">
        <f>10+11</f>
        <v>21</v>
      </c>
      <c r="H17" s="4">
        <v>15</v>
      </c>
      <c r="I17" s="4">
        <v>12</v>
      </c>
      <c r="J17" s="4">
        <v>26</v>
      </c>
      <c r="K17" s="4">
        <v>84</v>
      </c>
      <c r="L17" s="4">
        <v>43</v>
      </c>
      <c r="M17" s="4">
        <v>24</v>
      </c>
      <c r="N17" s="4">
        <v>28</v>
      </c>
      <c r="O17" s="4">
        <v>14</v>
      </c>
      <c r="P17" s="4">
        <v>19</v>
      </c>
      <c r="Q17" s="4">
        <v>22</v>
      </c>
      <c r="R17" s="4">
        <v>21</v>
      </c>
      <c r="S17" s="8">
        <f t="shared" si="1"/>
        <v>329</v>
      </c>
    </row>
    <row r="18" spans="2:19" x14ac:dyDescent="0.2">
      <c r="B18" t="s">
        <v>29</v>
      </c>
      <c r="E18" s="12">
        <f>SUM(D13:D18)</f>
        <v>0</v>
      </c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v>25</v>
      </c>
      <c r="S18" s="14">
        <f t="shared" si="1"/>
        <v>25</v>
      </c>
    </row>
    <row r="19" spans="2:19" x14ac:dyDescent="0.2">
      <c r="E19" s="4">
        <f>SUM(E13:E18)</f>
        <v>3933</v>
      </c>
      <c r="G19" s="4">
        <f t="shared" ref="G19:R19" si="2">SUM(G13:G18)</f>
        <v>21</v>
      </c>
      <c r="H19" s="4">
        <f t="shared" si="2"/>
        <v>15</v>
      </c>
      <c r="I19" s="4">
        <f t="shared" si="2"/>
        <v>3133</v>
      </c>
      <c r="J19" s="4">
        <f t="shared" si="2"/>
        <v>26</v>
      </c>
      <c r="K19" s="4">
        <f t="shared" si="2"/>
        <v>84</v>
      </c>
      <c r="L19" s="4">
        <f t="shared" si="2"/>
        <v>43</v>
      </c>
      <c r="M19" s="4">
        <f t="shared" si="2"/>
        <v>24</v>
      </c>
      <c r="N19" s="4">
        <f t="shared" si="2"/>
        <v>28</v>
      </c>
      <c r="O19" s="4">
        <f t="shared" si="2"/>
        <v>14</v>
      </c>
      <c r="P19" s="4">
        <f t="shared" si="2"/>
        <v>19</v>
      </c>
      <c r="Q19" s="4">
        <f t="shared" si="2"/>
        <v>22</v>
      </c>
      <c r="R19" s="4">
        <f t="shared" si="2"/>
        <v>459</v>
      </c>
      <c r="S19" s="4">
        <f>SUM(S13:S18)</f>
        <v>3888</v>
      </c>
    </row>
    <row r="20" spans="2:19" x14ac:dyDescent="0.2">
      <c r="B20" t="s">
        <v>30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9" x14ac:dyDescent="0.2">
      <c r="C21" t="s">
        <v>31</v>
      </c>
      <c r="E21" s="4">
        <v>1188</v>
      </c>
      <c r="G21" s="4"/>
      <c r="H21" s="4"/>
      <c r="I21" s="4">
        <v>1188</v>
      </c>
      <c r="J21" s="4"/>
      <c r="K21" s="4"/>
      <c r="L21" s="4"/>
      <c r="M21" s="4"/>
      <c r="N21" s="4"/>
      <c r="O21" s="4"/>
      <c r="P21" s="4"/>
      <c r="Q21" s="4"/>
      <c r="R21" s="4"/>
      <c r="S21" s="8">
        <f t="shared" ref="S21:S24" si="3">SUM(G21:R21)</f>
        <v>1188</v>
      </c>
    </row>
    <row r="22" spans="2:19" x14ac:dyDescent="0.2">
      <c r="C22" t="s">
        <v>32</v>
      </c>
      <c r="E22" s="4">
        <v>15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17</v>
      </c>
      <c r="S22" s="8">
        <f t="shared" si="3"/>
        <v>17</v>
      </c>
    </row>
    <row r="23" spans="2:19" x14ac:dyDescent="0.2">
      <c r="C23" t="s">
        <v>33</v>
      </c>
      <c r="E23" s="4">
        <v>250</v>
      </c>
      <c r="G23" s="4"/>
      <c r="H23" s="4"/>
      <c r="I23" s="4">
        <v>250</v>
      </c>
      <c r="J23" s="4"/>
      <c r="K23" s="4"/>
      <c r="L23" s="4"/>
      <c r="M23" s="4"/>
      <c r="N23" s="4"/>
      <c r="O23" s="4"/>
      <c r="P23" s="4"/>
      <c r="Q23" s="4"/>
      <c r="R23" s="4"/>
      <c r="S23" s="8">
        <f t="shared" si="3"/>
        <v>250</v>
      </c>
    </row>
    <row r="24" spans="2:19" x14ac:dyDescent="0.2">
      <c r="C24" t="s">
        <v>34</v>
      </c>
      <c r="E24" s="7">
        <v>240</v>
      </c>
      <c r="G24" s="4"/>
      <c r="H24" s="4"/>
      <c r="I24" s="4"/>
      <c r="J24" s="4"/>
      <c r="K24" s="4"/>
      <c r="L24" s="4">
        <v>240</v>
      </c>
      <c r="M24" s="4"/>
      <c r="N24" s="4"/>
      <c r="O24" s="4"/>
      <c r="P24" s="4"/>
      <c r="Q24" s="4"/>
      <c r="R24" s="4"/>
      <c r="S24" s="8">
        <f t="shared" si="3"/>
        <v>240</v>
      </c>
    </row>
    <row r="25" spans="2:19" x14ac:dyDescent="0.2">
      <c r="B25" t="s">
        <v>35</v>
      </c>
      <c r="E25" s="12">
        <v>100</v>
      </c>
      <c r="G25" s="12"/>
      <c r="H25" s="12"/>
      <c r="I25" s="12">
        <v>100</v>
      </c>
      <c r="J25" s="12"/>
      <c r="K25" s="12"/>
      <c r="L25" s="12"/>
      <c r="M25" s="12"/>
      <c r="N25" s="12"/>
      <c r="O25" s="12"/>
      <c r="P25" s="12"/>
      <c r="Q25" s="12"/>
      <c r="R25" s="12"/>
      <c r="S25" s="14">
        <v>100</v>
      </c>
    </row>
    <row r="26" spans="2:19" x14ac:dyDescent="0.2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9" ht="19" x14ac:dyDescent="0.25">
      <c r="B27" s="15" t="s">
        <v>36</v>
      </c>
      <c r="E27" s="16">
        <f>SUM(E18:E25)</f>
        <v>5726</v>
      </c>
      <c r="G27" s="16">
        <f>SUM(G18:G25)</f>
        <v>21</v>
      </c>
      <c r="H27" s="16">
        <f>SUM(H18:H25)</f>
        <v>15</v>
      </c>
      <c r="I27" s="16">
        <f>SUM(I18:I25)</f>
        <v>4671</v>
      </c>
      <c r="J27" s="16">
        <f>SUM(J18:J25)</f>
        <v>26</v>
      </c>
      <c r="K27" s="16">
        <f>SUM(K18:K25)</f>
        <v>84</v>
      </c>
      <c r="L27" s="16">
        <f>SUM(L18:L25)</f>
        <v>283</v>
      </c>
      <c r="M27" s="16">
        <f>SUM(M18:M25)</f>
        <v>24</v>
      </c>
      <c r="N27" s="16">
        <f>SUM(N18:N25)</f>
        <v>28</v>
      </c>
      <c r="O27" s="16">
        <f>SUM(O18:O25)</f>
        <v>14</v>
      </c>
      <c r="P27" s="16">
        <f>SUM(P18:P25)</f>
        <v>19</v>
      </c>
      <c r="Q27" s="16">
        <f>SUM(Q18:Q25)</f>
        <v>22</v>
      </c>
      <c r="R27" s="16">
        <f>SUM(R18:R25)</f>
        <v>501</v>
      </c>
      <c r="S27" s="16">
        <f>SUM(S19:S25)</f>
        <v>5683</v>
      </c>
    </row>
    <row r="28" spans="2:19" ht="19" x14ac:dyDescent="0.25">
      <c r="C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9" ht="19" x14ac:dyDescent="0.25">
      <c r="C29" s="15" t="s">
        <v>37</v>
      </c>
      <c r="D29" s="17"/>
      <c r="E29" s="16">
        <f>E9-E27</f>
        <v>2976</v>
      </c>
      <c r="F29" s="17"/>
      <c r="G29" s="16">
        <f>G9-G27</f>
        <v>521</v>
      </c>
      <c r="H29" s="16">
        <f>H9-H27</f>
        <v>315</v>
      </c>
      <c r="I29" s="16">
        <f>I9-I27</f>
        <v>-4201</v>
      </c>
      <c r="J29" s="16">
        <f>J9-J27</f>
        <v>1855</v>
      </c>
      <c r="K29" s="16">
        <f>K9-K27</f>
        <v>1020</v>
      </c>
      <c r="L29" s="16">
        <f>L9-L27</f>
        <v>337</v>
      </c>
      <c r="M29" s="16">
        <f>M9-M27</f>
        <v>1766</v>
      </c>
      <c r="N29" s="16">
        <f>N9-N27</f>
        <v>332</v>
      </c>
      <c r="O29" s="16">
        <f>O9-O27</f>
        <v>406</v>
      </c>
      <c r="P29" s="16">
        <f>P9-P27</f>
        <v>591</v>
      </c>
      <c r="Q29" s="16">
        <f>Q9-Q27</f>
        <v>508</v>
      </c>
      <c r="R29" s="16">
        <f>R9-R27</f>
        <v>41</v>
      </c>
      <c r="S29" s="16">
        <f>S9-S27</f>
        <v>3516</v>
      </c>
    </row>
    <row r="30" spans="2:19" x14ac:dyDescent="0.2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9" ht="19" x14ac:dyDescent="0.25">
      <c r="B31" s="18" t="s">
        <v>38</v>
      </c>
      <c r="G31" s="4"/>
      <c r="H31" s="4"/>
      <c r="I31" s="4"/>
      <c r="J31" s="4"/>
      <c r="M31" s="4"/>
      <c r="N31" s="4"/>
      <c r="O31" s="4"/>
      <c r="P31" s="4"/>
      <c r="Q31" s="4"/>
      <c r="R31" s="4"/>
    </row>
    <row r="32" spans="2:19" x14ac:dyDescent="0.2">
      <c r="B32" t="s">
        <v>39</v>
      </c>
      <c r="E32" s="9">
        <v>70</v>
      </c>
      <c r="G32" s="4"/>
      <c r="H32" s="4"/>
      <c r="I32" s="4"/>
      <c r="J32" s="4"/>
      <c r="K32" s="4">
        <v>231</v>
      </c>
      <c r="L32" s="4">
        <v>252</v>
      </c>
      <c r="M32" s="4"/>
      <c r="N32" s="4"/>
      <c r="O32" s="4"/>
      <c r="P32" s="4"/>
      <c r="Q32" s="4"/>
      <c r="R32" s="4">
        <v>85</v>
      </c>
      <c r="S32" s="8">
        <f t="shared" ref="S32:S36" si="4">SUM(G32:R32)</f>
        <v>568</v>
      </c>
    </row>
    <row r="33" spans="2:19" x14ac:dyDescent="0.2">
      <c r="B33" t="s">
        <v>40</v>
      </c>
      <c r="E33" s="9">
        <v>1300</v>
      </c>
      <c r="G33" s="4"/>
      <c r="H33" s="4"/>
      <c r="I33" s="4"/>
      <c r="J33" s="4"/>
      <c r="K33" s="4"/>
      <c r="L33" s="4">
        <v>110</v>
      </c>
      <c r="M33" s="4"/>
      <c r="N33" s="4">
        <v>738</v>
      </c>
      <c r="O33" s="4"/>
      <c r="P33" s="4"/>
      <c r="Q33" s="4"/>
      <c r="R33" s="4"/>
      <c r="S33" s="8">
        <f t="shared" si="4"/>
        <v>848</v>
      </c>
    </row>
    <row r="34" spans="2:19" x14ac:dyDescent="0.2">
      <c r="B34" t="s">
        <v>41</v>
      </c>
      <c r="E34" s="9">
        <v>3000</v>
      </c>
      <c r="G34" s="4"/>
      <c r="H34" s="4"/>
      <c r="I34" s="4"/>
      <c r="J34" s="4"/>
      <c r="K34" s="4"/>
      <c r="L34" s="4"/>
      <c r="M34" s="4"/>
      <c r="N34" s="4">
        <v>283</v>
      </c>
      <c r="O34" s="4"/>
      <c r="P34" s="4"/>
      <c r="Q34" s="4">
        <v>1959</v>
      </c>
      <c r="R34" s="4">
        <f>585+300+231</f>
        <v>1116</v>
      </c>
      <c r="S34" s="8">
        <f t="shared" si="4"/>
        <v>3358</v>
      </c>
    </row>
    <row r="35" spans="2:19" x14ac:dyDescent="0.2">
      <c r="B35" t="s">
        <v>42</v>
      </c>
      <c r="E35" s="9"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500</v>
      </c>
      <c r="R35" s="4"/>
      <c r="S35" s="8">
        <f t="shared" si="4"/>
        <v>500</v>
      </c>
    </row>
    <row r="36" spans="2:19" x14ac:dyDescent="0.2">
      <c r="B36" t="s">
        <v>43</v>
      </c>
      <c r="C36" s="19"/>
      <c r="E36" s="20">
        <v>0</v>
      </c>
      <c r="G36" s="12"/>
      <c r="H36" s="12"/>
      <c r="I36" s="12">
        <v>-50</v>
      </c>
      <c r="J36" s="12">
        <v>-510</v>
      </c>
      <c r="K36" s="12">
        <v>-206</v>
      </c>
      <c r="L36" s="12"/>
      <c r="M36" s="12"/>
      <c r="N36" s="12"/>
      <c r="O36" s="12"/>
      <c r="P36" s="12"/>
      <c r="Q36" s="12"/>
      <c r="R36" s="12"/>
      <c r="S36" s="14">
        <f t="shared" si="4"/>
        <v>-766</v>
      </c>
    </row>
    <row r="37" spans="2:19" x14ac:dyDescent="0.2">
      <c r="E3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9" x14ac:dyDescent="0.2">
      <c r="B38" t="s">
        <v>44</v>
      </c>
      <c r="E38" s="16">
        <f>SUM(E32:E37)</f>
        <v>4370</v>
      </c>
      <c r="G38" s="16">
        <f>SUM(G32:G37)</f>
        <v>0</v>
      </c>
      <c r="H38" s="16">
        <f>SUM(H32:H37)</f>
        <v>0</v>
      </c>
      <c r="I38" s="16">
        <f>SUM(I32:I37)</f>
        <v>-50</v>
      </c>
      <c r="J38" s="16">
        <f>SUM(J32:J37)</f>
        <v>-510</v>
      </c>
      <c r="K38" s="16">
        <f>SUM(K32:K37)</f>
        <v>25</v>
      </c>
      <c r="L38" s="16">
        <f>SUM(L32:L37)</f>
        <v>362</v>
      </c>
      <c r="M38" s="16">
        <f>SUM(M32:M37)</f>
        <v>0</v>
      </c>
      <c r="N38" s="16">
        <f>SUM(N32:N37)</f>
        <v>1021</v>
      </c>
      <c r="O38" s="16">
        <f>SUM(O32:O37)</f>
        <v>0</v>
      </c>
      <c r="P38" s="16">
        <f>SUM(P32:P37)</f>
        <v>0</v>
      </c>
      <c r="Q38" s="16">
        <f>SUM(Q32:Q37)</f>
        <v>2459</v>
      </c>
      <c r="R38" s="16">
        <f>SUM(R32:R37)</f>
        <v>1201</v>
      </c>
      <c r="S38" s="16">
        <f>SUM(S32:S37)</f>
        <v>4508</v>
      </c>
    </row>
    <row r="39" spans="2:19" x14ac:dyDescent="0.2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9" ht="17" thickBot="1" x14ac:dyDescent="0.25">
      <c r="B40" t="s">
        <v>45</v>
      </c>
      <c r="E40" s="21">
        <f>E29-E38</f>
        <v>-1394</v>
      </c>
      <c r="G40" s="21">
        <f>G29-G38</f>
        <v>521</v>
      </c>
      <c r="H40" s="21">
        <f>H29-H38</f>
        <v>315</v>
      </c>
      <c r="I40" s="21">
        <f>I29-I38</f>
        <v>-4151</v>
      </c>
      <c r="J40" s="21">
        <f>J29-J38</f>
        <v>2365</v>
      </c>
      <c r="K40" s="21">
        <f>K29-K38</f>
        <v>995</v>
      </c>
      <c r="L40" s="21">
        <f>L29-L38</f>
        <v>-25</v>
      </c>
      <c r="M40" s="21">
        <f>M29-M38</f>
        <v>1766</v>
      </c>
      <c r="N40" s="21">
        <f>N29-N38</f>
        <v>-689</v>
      </c>
      <c r="O40" s="21">
        <f>O29-O38</f>
        <v>406</v>
      </c>
      <c r="P40" s="21">
        <f>P29-P38</f>
        <v>591</v>
      </c>
      <c r="Q40" s="21">
        <f>Q29-Q38</f>
        <v>-1951</v>
      </c>
      <c r="R40" s="21">
        <f>R29-R38</f>
        <v>-1160</v>
      </c>
      <c r="S40" s="21">
        <f>S29-S38</f>
        <v>-992</v>
      </c>
    </row>
    <row r="41" spans="2:19" ht="17" thickTop="1" x14ac:dyDescent="0.2">
      <c r="D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9" x14ac:dyDescent="0.2">
      <c r="D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9" x14ac:dyDescent="0.2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9" x14ac:dyDescent="0.2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9" x14ac:dyDescent="0.2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9" x14ac:dyDescent="0.2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19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9" x14ac:dyDescent="0.2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7:18" x14ac:dyDescent="0.2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7:18" x14ac:dyDescent="0.2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7:18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7:18" x14ac:dyDescent="0.2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7:18" x14ac:dyDescent="0.2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7:18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7:18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7:18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7:18" x14ac:dyDescent="0.2"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7:18" x14ac:dyDescent="0.2"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7:18" x14ac:dyDescent="0.2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7:18" x14ac:dyDescent="0.2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7:18" x14ac:dyDescent="0.2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7:18" x14ac:dyDescent="0.2"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</sheetData>
  <mergeCells count="3">
    <mergeCell ref="A1:E1"/>
    <mergeCell ref="A2:E2"/>
    <mergeCell ref="G2:S2"/>
  </mergeCells>
  <pageMargins left="0.7" right="0.7" top="0.75" bottom="0.75" header="0.3" footer="0.3"/>
  <pageSetup scale="5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Rev &amp; Expense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Merrill</dc:creator>
  <cp:lastModifiedBy>Allen Merrill</cp:lastModifiedBy>
  <dcterms:created xsi:type="dcterms:W3CDTF">2024-01-02T03:46:12Z</dcterms:created>
  <dcterms:modified xsi:type="dcterms:W3CDTF">2024-01-02T03:46:57Z</dcterms:modified>
</cp:coreProperties>
</file>